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1 PAKI\Mon CO2\"/>
    </mc:Choice>
  </mc:AlternateContent>
  <xr:revisionPtr revIDLastSave="0" documentId="13_ncr:1_{7EB9FE4C-E79D-4584-8011-184E52172057}" xr6:coauthVersionLast="47" xr6:coauthVersionMax="47" xr10:uidLastSave="{00000000-0000-0000-0000-000000000000}"/>
  <bookViews>
    <workbookView xWindow="-120" yWindow="-120" windowWidth="20730" windowHeight="11160" xr2:uid="{DA1530B5-54A1-4DAB-82AC-D18B722190FF}"/>
  </bookViews>
  <sheets>
    <sheet name="P  G" sheetId="1" r:id="rId1"/>
    <sheet name="Vent du sud" sheetId="2" r:id="rId2"/>
  </sheets>
  <definedNames>
    <definedName name="_xlnm.Print_Area" localSheetId="0">'P  G'!$A$1:$W$19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5" i="2"/>
  <c r="E6" i="2"/>
  <c r="E3" i="2"/>
  <c r="E7" i="2" s="1"/>
  <c r="H3" i="2" s="1"/>
  <c r="I3" i="2" s="1"/>
  <c r="D7" i="1" s="1"/>
  <c r="E7" i="1" s="1"/>
  <c r="V17" i="1"/>
  <c r="V16" i="1"/>
  <c r="V15" i="1"/>
  <c r="V14" i="1"/>
  <c r="W14" i="1" s="1"/>
  <c r="V13" i="1"/>
  <c r="V12" i="1"/>
  <c r="V11" i="1"/>
  <c r="V10" i="1"/>
  <c r="W10" i="1" s="1"/>
  <c r="V9" i="1"/>
  <c r="V8" i="1"/>
  <c r="V7" i="1"/>
  <c r="V6" i="1"/>
  <c r="V5" i="1"/>
  <c r="W5" i="1" s="1"/>
  <c r="B18" i="1" s="1"/>
  <c r="W17" i="1"/>
  <c r="W16" i="1"/>
  <c r="W15" i="1"/>
  <c r="W13" i="1"/>
  <c r="W12" i="1"/>
  <c r="W11" i="1"/>
  <c r="W9" i="1"/>
  <c r="W8" i="1"/>
  <c r="W6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17" i="1"/>
  <c r="E16" i="1"/>
  <c r="E15" i="1"/>
  <c r="E14" i="1"/>
  <c r="E13" i="1"/>
  <c r="E12" i="1"/>
  <c r="E11" i="1"/>
  <c r="E10" i="1"/>
  <c r="E9" i="1"/>
  <c r="E8" i="1"/>
  <c r="E5" i="1"/>
  <c r="E6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W7" i="1" l="1"/>
  <c r="W18" i="1" s="1"/>
</calcChain>
</file>

<file path=xl/sharedStrings.xml><?xml version="1.0" encoding="utf-8"?>
<sst xmlns="http://schemas.openxmlformats.org/spreadsheetml/2006/main" count="75" uniqueCount="48">
  <si>
    <t>Electricité</t>
  </si>
  <si>
    <t>Chauffage</t>
  </si>
  <si>
    <t>Gaz</t>
  </si>
  <si>
    <t>Mazout</t>
  </si>
  <si>
    <t>Déplacement</t>
  </si>
  <si>
    <t>Litre</t>
  </si>
  <si>
    <t>M³</t>
  </si>
  <si>
    <t>Produite</t>
  </si>
  <si>
    <t>Consommée *</t>
  </si>
  <si>
    <t>Train</t>
  </si>
  <si>
    <t>Avion</t>
  </si>
  <si>
    <t>Bateau</t>
  </si>
  <si>
    <t>Kwh</t>
  </si>
  <si>
    <t>Km</t>
  </si>
  <si>
    <t>Jour</t>
  </si>
  <si>
    <t>Année</t>
  </si>
  <si>
    <t>Tonne</t>
  </si>
  <si>
    <t>CO2</t>
  </si>
  <si>
    <t>Objectif</t>
  </si>
  <si>
    <t>Tonnes de CO2</t>
  </si>
  <si>
    <t>Emission totale  de 2019 à 2030</t>
  </si>
  <si>
    <t>Voiture thermique</t>
  </si>
  <si>
    <t>Voiture électrique</t>
  </si>
  <si>
    <t>* L' énergie électrique consommée est l'énergie réellement consommés: si vos pannaux photovoltaïques font tourner votre compteur à l'envers, il faut ajouter la production des pannaux photovoltaïques</t>
  </si>
  <si>
    <t>Cons moy</t>
  </si>
  <si>
    <t xml:space="preserve">L/100Km </t>
  </si>
  <si>
    <t>Autocar GT</t>
  </si>
  <si>
    <t>_CO2</t>
  </si>
  <si>
    <t>Emissions</t>
  </si>
  <si>
    <t>Consommation dénergie fossile pour le chauffage, l'électricité et les déplacements</t>
  </si>
  <si>
    <t>Parts</t>
  </si>
  <si>
    <t>Mes  parts</t>
  </si>
  <si>
    <t>Mes Kwh/ans</t>
  </si>
  <si>
    <t>En 8mois</t>
  </si>
  <si>
    <t>Partie VdS</t>
  </si>
  <si>
    <t>Monceau Hydro</t>
  </si>
  <si>
    <t>éolienne Autelbas</t>
  </si>
  <si>
    <t>Hose</t>
  </si>
  <si>
    <t>%</t>
  </si>
  <si>
    <t>éolienne de Fauvillers</t>
  </si>
  <si>
    <t>Production</t>
  </si>
  <si>
    <t>Parts VdS</t>
  </si>
  <si>
    <t>Coopérateurs</t>
  </si>
  <si>
    <t>parts</t>
  </si>
  <si>
    <t>Lieu de production</t>
  </si>
  <si>
    <t>Unité</t>
  </si>
  <si>
    <t>Kwh/ans</t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</si>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</sst>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0" fillId="0" borderId="1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/>
    </xf>
    <xf numFmtId="0" fontId="0" fillId="0" borderId="6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right" vertical="center"/>
    </xf>
    <xf numFmtId="0" fontId="0" fillId="0" borderId="6" xfId="0" applyNumberForma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2BB6-9653-493B-8C65-5014576D38FB}">
  <sheetPr>
    <pageSetUpPr fitToPage="1"/>
  </sheetPr>
  <dimension ref="A1:W19"/>
  <sheetViews>
    <sheetView tabSelected="1" topLeftCell="A3" workbookViewId="0">
      <selection activeCell="D8" sqref="D8"/>
    </sheetView>
  </sheetViews>
  <sheetFormatPr baseColWidth="10" defaultRowHeight="15" x14ac:dyDescent="0.25"/>
  <cols>
    <col min="1" max="1" width="6.7109375" customWidth="1"/>
    <col min="2" max="2" width="13.7109375" customWidth="1"/>
    <col min="3" max="3" width="6.7109375" customWidth="1"/>
    <col min="4" max="4" width="8.7109375" customWidth="1"/>
    <col min="5" max="5" width="5.7109375" customWidth="1"/>
    <col min="6" max="6" width="8.7109375" customWidth="1"/>
    <col min="7" max="7" width="5.7109375" customWidth="1"/>
    <col min="8" max="8" width="8.7109375" customWidth="1"/>
    <col min="9" max="9" width="5.7109375" customWidth="1"/>
    <col min="10" max="10" width="10.5703125" bestFit="1" customWidth="1"/>
    <col min="11" max="11" width="6.42578125" customWidth="1"/>
    <col min="12" max="12" width="6.7109375" customWidth="1"/>
    <col min="13" max="13" width="10.140625" bestFit="1" customWidth="1"/>
    <col min="14" max="14" width="5.7109375" customWidth="1"/>
    <col min="15" max="15" width="9.42578125" customWidth="1"/>
    <col min="16" max="16" width="5.7109375" customWidth="1"/>
    <col min="17" max="17" width="8.7109375" customWidth="1"/>
    <col min="18" max="18" width="5.7109375" customWidth="1"/>
    <col min="19" max="19" width="8.5703125" bestFit="1" customWidth="1"/>
    <col min="20" max="20" width="5.7109375" customWidth="1"/>
    <col min="21" max="21" width="7.140625" bestFit="1" customWidth="1"/>
    <col min="22" max="22" width="6.7109375" bestFit="1" customWidth="1"/>
    <col min="23" max="23" width="11" customWidth="1"/>
  </cols>
  <sheetData>
    <row r="1" spans="1:23" ht="27" thickBot="1" x14ac:dyDescent="0.45">
      <c r="B1" s="1" t="s">
        <v>29</v>
      </c>
      <c r="C1" s="1"/>
      <c r="D1" s="1"/>
      <c r="E1" s="1"/>
    </row>
    <row r="2" spans="1:23" ht="24.95" customHeight="1" x14ac:dyDescent="0.25">
      <c r="A2" s="7"/>
      <c r="B2" s="22" t="s">
        <v>0</v>
      </c>
      <c r="C2" s="23"/>
      <c r="D2" s="23"/>
      <c r="E2" s="24"/>
      <c r="F2" s="22" t="s">
        <v>1</v>
      </c>
      <c r="G2" s="23"/>
      <c r="H2" s="23"/>
      <c r="I2" s="23"/>
      <c r="J2" s="25" t="s">
        <v>4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12" t="s">
        <v>28</v>
      </c>
    </row>
    <row r="3" spans="1:23" ht="45.75" customHeight="1" x14ac:dyDescent="0.25">
      <c r="A3" s="14" t="s">
        <v>15</v>
      </c>
      <c r="B3" s="6" t="s">
        <v>8</v>
      </c>
      <c r="C3" s="13" t="s">
        <v>17</v>
      </c>
      <c r="D3" s="6" t="s">
        <v>7</v>
      </c>
      <c r="E3" s="2" t="s">
        <v>27</v>
      </c>
      <c r="F3" s="6" t="s">
        <v>2</v>
      </c>
      <c r="G3" s="2" t="s">
        <v>17</v>
      </c>
      <c r="H3" s="6" t="s">
        <v>3</v>
      </c>
      <c r="I3" s="2" t="s">
        <v>17</v>
      </c>
      <c r="J3" s="11" t="s">
        <v>21</v>
      </c>
      <c r="K3" s="17" t="s">
        <v>24</v>
      </c>
      <c r="L3" s="2" t="s">
        <v>17</v>
      </c>
      <c r="M3" s="11" t="s">
        <v>22</v>
      </c>
      <c r="N3" s="2" t="s">
        <v>17</v>
      </c>
      <c r="O3" s="20" t="s">
        <v>26</v>
      </c>
      <c r="P3" s="2" t="s">
        <v>17</v>
      </c>
      <c r="Q3" s="6" t="s">
        <v>9</v>
      </c>
      <c r="R3" s="2" t="s">
        <v>17</v>
      </c>
      <c r="S3" s="6" t="s">
        <v>10</v>
      </c>
      <c r="T3" s="2" t="s">
        <v>17</v>
      </c>
      <c r="U3" s="6" t="s">
        <v>11</v>
      </c>
      <c r="V3" s="2" t="s">
        <v>17</v>
      </c>
      <c r="W3" s="2" t="s">
        <v>17</v>
      </c>
    </row>
    <row r="4" spans="1:23" ht="30" customHeight="1" x14ac:dyDescent="0.25">
      <c r="A4" s="15"/>
      <c r="B4" s="6" t="s">
        <v>12</v>
      </c>
      <c r="C4" s="2" t="s">
        <v>16</v>
      </c>
      <c r="D4" s="6" t="s">
        <v>12</v>
      </c>
      <c r="E4" s="2" t="s">
        <v>16</v>
      </c>
      <c r="F4" s="6" t="s">
        <v>6</v>
      </c>
      <c r="G4" s="2" t="s">
        <v>16</v>
      </c>
      <c r="H4" s="6" t="s">
        <v>5</v>
      </c>
      <c r="I4" s="2" t="s">
        <v>16</v>
      </c>
      <c r="J4" s="6" t="s">
        <v>13</v>
      </c>
      <c r="K4" s="18" t="s">
        <v>25</v>
      </c>
      <c r="L4" s="2" t="s">
        <v>16</v>
      </c>
      <c r="M4" s="6" t="s">
        <v>13</v>
      </c>
      <c r="N4" s="2" t="s">
        <v>16</v>
      </c>
      <c r="O4" s="20" t="s">
        <v>13</v>
      </c>
      <c r="P4" s="2" t="s">
        <v>16</v>
      </c>
      <c r="Q4" s="6" t="s">
        <v>13</v>
      </c>
      <c r="R4" s="2" t="s">
        <v>16</v>
      </c>
      <c r="S4" s="6" t="s">
        <v>13</v>
      </c>
      <c r="T4" s="2" t="s">
        <v>16</v>
      </c>
      <c r="U4" s="6" t="s">
        <v>14</v>
      </c>
      <c r="V4" s="2" t="s">
        <v>16</v>
      </c>
      <c r="W4" s="2" t="s">
        <v>16</v>
      </c>
    </row>
    <row r="5" spans="1:23" ht="24.95" customHeight="1" x14ac:dyDescent="0.25">
      <c r="A5" s="16">
        <v>2006</v>
      </c>
      <c r="B5" s="6">
        <v>3500</v>
      </c>
      <c r="C5" s="29">
        <f>B5*0.1*0.002682</f>
        <v>0.93869999999999998</v>
      </c>
      <c r="D5" s="30"/>
      <c r="E5" s="29">
        <f xml:space="preserve"> D5*(-0.1)*0.002682</f>
        <v>0</v>
      </c>
      <c r="F5" s="30">
        <v>1200</v>
      </c>
      <c r="G5" s="29">
        <f>F5*0.0018</f>
        <v>2.16</v>
      </c>
      <c r="H5" s="30"/>
      <c r="I5" s="29">
        <f>H5*0.002682</f>
        <v>0</v>
      </c>
      <c r="J5" s="30">
        <v>22000</v>
      </c>
      <c r="K5" s="31">
        <v>7</v>
      </c>
      <c r="L5" s="29">
        <f>J5*K5*0.01*0.002682</f>
        <v>4.13028</v>
      </c>
      <c r="M5" s="30"/>
      <c r="N5" s="32">
        <f>M5*2.5*0.01*0.002682</f>
        <v>0</v>
      </c>
      <c r="O5" s="33"/>
      <c r="P5" s="29">
        <f>O5*0.6*0.01*0.002682</f>
        <v>0</v>
      </c>
      <c r="Q5" s="30">
        <v>20000</v>
      </c>
      <c r="R5" s="29">
        <f>Q5*0.01*0.002682</f>
        <v>0.53639999999999999</v>
      </c>
      <c r="S5" s="30"/>
      <c r="T5" s="29">
        <f>S5*5*0.01*0.002682</f>
        <v>0</v>
      </c>
      <c r="U5" s="30"/>
      <c r="V5" s="29">
        <f>U5*80*0.002682</f>
        <v>0</v>
      </c>
      <c r="W5" s="30">
        <f>C5+E5+G5+I5+N5+R5+T5+V5+L5</f>
        <v>7.7653800000000004</v>
      </c>
    </row>
    <row r="6" spans="1:23" ht="24.95" customHeight="1" x14ac:dyDescent="0.25">
      <c r="A6" s="16">
        <v>2019</v>
      </c>
      <c r="B6" s="6">
        <v>2455</v>
      </c>
      <c r="C6" s="29">
        <f t="shared" ref="C6:C17" si="0">B6*0.1*0.002682</f>
        <v>0.65843099999999999</v>
      </c>
      <c r="D6" s="30">
        <v>2000</v>
      </c>
      <c r="E6" s="29">
        <f xml:space="preserve"> D6*(-0.1)*0.002682</f>
        <v>-0.53639999999999999</v>
      </c>
      <c r="F6" s="30"/>
      <c r="G6" s="29">
        <f t="shared" ref="G6:G17" si="1">F6*0.0018</f>
        <v>0</v>
      </c>
      <c r="H6" s="30"/>
      <c r="I6" s="29">
        <f t="shared" ref="I6:I17" si="2">H6*0.002682</f>
        <v>0</v>
      </c>
      <c r="J6" s="30">
        <v>22000</v>
      </c>
      <c r="K6" s="30">
        <v>7</v>
      </c>
      <c r="L6" s="29">
        <f t="shared" ref="L6:L17" si="3">J6*K6*0.01*0.002682</f>
        <v>4.13028</v>
      </c>
      <c r="M6" s="30"/>
      <c r="N6" s="32">
        <f t="shared" ref="N6:N17" si="4">M6*2.5*0.01*0.002682</f>
        <v>0</v>
      </c>
      <c r="O6" s="33"/>
      <c r="P6" s="29">
        <f t="shared" ref="P6:P17" si="5">O6*0.6*0.01*0.002682</f>
        <v>0</v>
      </c>
      <c r="Q6" s="30">
        <v>200</v>
      </c>
      <c r="R6" s="29">
        <f t="shared" ref="R6:R17" si="6">Q6*0.01*0.002682</f>
        <v>5.3639999999999998E-3</v>
      </c>
      <c r="S6" s="30">
        <v>32000</v>
      </c>
      <c r="T6" s="29">
        <f t="shared" ref="T6:T17" si="7">S6*5*0.01*0.002682</f>
        <v>4.2911999999999999</v>
      </c>
      <c r="U6" s="30"/>
      <c r="V6" s="29">
        <f t="shared" ref="V6:V17" si="8">U6*80*0.002682</f>
        <v>0</v>
      </c>
      <c r="W6" s="30">
        <f t="shared" ref="W6:W17" si="9">C6+E6+G6+I6+N6+R6+T6+V6+L6</f>
        <v>8.5488749999999989</v>
      </c>
    </row>
    <row r="7" spans="1:23" ht="24.95" customHeight="1" x14ac:dyDescent="0.25">
      <c r="A7" s="16">
        <v>2020</v>
      </c>
      <c r="B7" s="6">
        <v>3000</v>
      </c>
      <c r="C7" s="29">
        <f t="shared" si="0"/>
        <v>0.80459999999999998</v>
      </c>
      <c r="D7" s="30">
        <f>2000+'Vent du sud'!I3</f>
        <v>7013.7631372549013</v>
      </c>
      <c r="E7" s="29">
        <f t="shared" ref="E7:E17" si="10" xml:space="preserve"> D7*(-0.1)*0.002682</f>
        <v>-1.8810912734117646</v>
      </c>
      <c r="F7" s="30"/>
      <c r="G7" s="29">
        <f t="shared" si="1"/>
        <v>0</v>
      </c>
      <c r="H7" s="30"/>
      <c r="I7" s="29">
        <f t="shared" si="2"/>
        <v>0</v>
      </c>
      <c r="J7" s="30">
        <v>15000</v>
      </c>
      <c r="K7" s="30">
        <v>7</v>
      </c>
      <c r="L7" s="29">
        <f t="shared" si="3"/>
        <v>2.8161</v>
      </c>
      <c r="M7" s="30"/>
      <c r="N7" s="32">
        <f t="shared" si="4"/>
        <v>0</v>
      </c>
      <c r="O7" s="33"/>
      <c r="P7" s="29">
        <f t="shared" si="5"/>
        <v>0</v>
      </c>
      <c r="Q7" s="30"/>
      <c r="R7" s="29">
        <f t="shared" si="6"/>
        <v>0</v>
      </c>
      <c r="S7" s="30"/>
      <c r="T7" s="29">
        <f t="shared" si="7"/>
        <v>0</v>
      </c>
      <c r="U7" s="30"/>
      <c r="V7" s="29">
        <f t="shared" si="8"/>
        <v>0</v>
      </c>
      <c r="W7" s="30">
        <f t="shared" si="9"/>
        <v>1.7396087265882354</v>
      </c>
    </row>
    <row r="8" spans="1:23" ht="24.95" customHeight="1" x14ac:dyDescent="0.25">
      <c r="A8" s="16">
        <v>2021</v>
      </c>
      <c r="B8" s="6"/>
      <c r="C8" s="29">
        <f t="shared" si="0"/>
        <v>0</v>
      </c>
      <c r="D8" s="30"/>
      <c r="E8" s="29">
        <f t="shared" si="10"/>
        <v>0</v>
      </c>
      <c r="F8" s="30"/>
      <c r="G8" s="29">
        <f t="shared" si="1"/>
        <v>0</v>
      </c>
      <c r="H8" s="30"/>
      <c r="I8" s="29">
        <f t="shared" si="2"/>
        <v>0</v>
      </c>
      <c r="J8" s="30"/>
      <c r="K8" s="30"/>
      <c r="L8" s="29">
        <f t="shared" si="3"/>
        <v>0</v>
      </c>
      <c r="M8" s="30"/>
      <c r="N8" s="32">
        <f t="shared" si="4"/>
        <v>0</v>
      </c>
      <c r="O8" s="33"/>
      <c r="P8" s="29">
        <f t="shared" si="5"/>
        <v>0</v>
      </c>
      <c r="Q8" s="30"/>
      <c r="R8" s="29">
        <f t="shared" si="6"/>
        <v>0</v>
      </c>
      <c r="S8" s="30"/>
      <c r="T8" s="29">
        <f t="shared" si="7"/>
        <v>0</v>
      </c>
      <c r="U8" s="30"/>
      <c r="V8" s="29">
        <f t="shared" si="8"/>
        <v>0</v>
      </c>
      <c r="W8" s="30">
        <f t="shared" si="9"/>
        <v>0</v>
      </c>
    </row>
    <row r="9" spans="1:23" ht="24.95" customHeight="1" x14ac:dyDescent="0.25">
      <c r="A9" s="16">
        <v>2022</v>
      </c>
      <c r="B9" s="6"/>
      <c r="C9" s="29">
        <f t="shared" si="0"/>
        <v>0</v>
      </c>
      <c r="D9" s="30"/>
      <c r="E9" s="29">
        <f t="shared" si="10"/>
        <v>0</v>
      </c>
      <c r="F9" s="30"/>
      <c r="G9" s="29">
        <f t="shared" si="1"/>
        <v>0</v>
      </c>
      <c r="H9" s="30"/>
      <c r="I9" s="29">
        <f t="shared" si="2"/>
        <v>0</v>
      </c>
      <c r="J9" s="30"/>
      <c r="K9" s="30"/>
      <c r="L9" s="29">
        <f t="shared" si="3"/>
        <v>0</v>
      </c>
      <c r="M9" s="30"/>
      <c r="N9" s="32">
        <f t="shared" si="4"/>
        <v>0</v>
      </c>
      <c r="O9" s="33"/>
      <c r="P9" s="29">
        <f t="shared" si="5"/>
        <v>0</v>
      </c>
      <c r="Q9" s="30"/>
      <c r="R9" s="29">
        <f t="shared" si="6"/>
        <v>0</v>
      </c>
      <c r="S9" s="30"/>
      <c r="T9" s="29">
        <f t="shared" si="7"/>
        <v>0</v>
      </c>
      <c r="U9" s="30"/>
      <c r="V9" s="29">
        <f t="shared" si="8"/>
        <v>0</v>
      </c>
      <c r="W9" s="30">
        <f t="shared" si="9"/>
        <v>0</v>
      </c>
    </row>
    <row r="10" spans="1:23" ht="24.95" customHeight="1" x14ac:dyDescent="0.25">
      <c r="A10" s="16">
        <v>2023</v>
      </c>
      <c r="B10" s="6"/>
      <c r="C10" s="29">
        <f t="shared" si="0"/>
        <v>0</v>
      </c>
      <c r="D10" s="30"/>
      <c r="E10" s="29">
        <f t="shared" si="10"/>
        <v>0</v>
      </c>
      <c r="F10" s="30"/>
      <c r="G10" s="29">
        <f t="shared" si="1"/>
        <v>0</v>
      </c>
      <c r="H10" s="30"/>
      <c r="I10" s="29">
        <f t="shared" si="2"/>
        <v>0</v>
      </c>
      <c r="J10" s="30"/>
      <c r="K10" s="30"/>
      <c r="L10" s="29">
        <f t="shared" si="3"/>
        <v>0</v>
      </c>
      <c r="M10" s="30"/>
      <c r="N10" s="32">
        <f t="shared" si="4"/>
        <v>0</v>
      </c>
      <c r="O10" s="33"/>
      <c r="P10" s="29">
        <f t="shared" si="5"/>
        <v>0</v>
      </c>
      <c r="Q10" s="30"/>
      <c r="R10" s="29">
        <f t="shared" si="6"/>
        <v>0</v>
      </c>
      <c r="S10" s="30"/>
      <c r="T10" s="29">
        <f t="shared" si="7"/>
        <v>0</v>
      </c>
      <c r="U10" s="30"/>
      <c r="V10" s="29">
        <f t="shared" si="8"/>
        <v>0</v>
      </c>
      <c r="W10" s="30">
        <f t="shared" si="9"/>
        <v>0</v>
      </c>
    </row>
    <row r="11" spans="1:23" ht="24.95" customHeight="1" x14ac:dyDescent="0.25">
      <c r="A11" s="16">
        <v>2024</v>
      </c>
      <c r="B11" s="6"/>
      <c r="C11" s="29">
        <f t="shared" si="0"/>
        <v>0</v>
      </c>
      <c r="D11" s="30"/>
      <c r="E11" s="29">
        <f t="shared" si="10"/>
        <v>0</v>
      </c>
      <c r="F11" s="30"/>
      <c r="G11" s="29">
        <f t="shared" si="1"/>
        <v>0</v>
      </c>
      <c r="H11" s="30"/>
      <c r="I11" s="29">
        <f t="shared" si="2"/>
        <v>0</v>
      </c>
      <c r="J11" s="30"/>
      <c r="K11" s="30"/>
      <c r="L11" s="29">
        <f t="shared" si="3"/>
        <v>0</v>
      </c>
      <c r="M11" s="30"/>
      <c r="N11" s="32">
        <f t="shared" si="4"/>
        <v>0</v>
      </c>
      <c r="O11" s="33"/>
      <c r="P11" s="29">
        <f t="shared" si="5"/>
        <v>0</v>
      </c>
      <c r="Q11" s="30"/>
      <c r="R11" s="29">
        <f t="shared" si="6"/>
        <v>0</v>
      </c>
      <c r="S11" s="30"/>
      <c r="T11" s="29">
        <f t="shared" si="7"/>
        <v>0</v>
      </c>
      <c r="U11" s="30"/>
      <c r="V11" s="29">
        <f t="shared" si="8"/>
        <v>0</v>
      </c>
      <c r="W11" s="30">
        <f t="shared" si="9"/>
        <v>0</v>
      </c>
    </row>
    <row r="12" spans="1:23" ht="24.95" customHeight="1" x14ac:dyDescent="0.25">
      <c r="A12" s="16">
        <v>2025</v>
      </c>
      <c r="B12" s="6"/>
      <c r="C12" s="29">
        <f t="shared" si="0"/>
        <v>0</v>
      </c>
      <c r="D12" s="30"/>
      <c r="E12" s="29">
        <f t="shared" si="10"/>
        <v>0</v>
      </c>
      <c r="F12" s="30"/>
      <c r="G12" s="29">
        <f t="shared" si="1"/>
        <v>0</v>
      </c>
      <c r="H12" s="30"/>
      <c r="I12" s="29">
        <f t="shared" si="2"/>
        <v>0</v>
      </c>
      <c r="J12" s="30"/>
      <c r="K12" s="30"/>
      <c r="L12" s="29">
        <f t="shared" si="3"/>
        <v>0</v>
      </c>
      <c r="M12" s="30"/>
      <c r="N12" s="32">
        <f t="shared" si="4"/>
        <v>0</v>
      </c>
      <c r="O12" s="33"/>
      <c r="P12" s="29">
        <f t="shared" si="5"/>
        <v>0</v>
      </c>
      <c r="Q12" s="30"/>
      <c r="R12" s="29">
        <f t="shared" si="6"/>
        <v>0</v>
      </c>
      <c r="S12" s="30"/>
      <c r="T12" s="29">
        <f t="shared" si="7"/>
        <v>0</v>
      </c>
      <c r="U12" s="30"/>
      <c r="V12" s="29">
        <f t="shared" si="8"/>
        <v>0</v>
      </c>
      <c r="W12" s="30">
        <f t="shared" si="9"/>
        <v>0</v>
      </c>
    </row>
    <row r="13" spans="1:23" ht="24.95" customHeight="1" x14ac:dyDescent="0.25">
      <c r="A13" s="16">
        <v>2026</v>
      </c>
      <c r="B13" s="6"/>
      <c r="C13" s="29">
        <f t="shared" si="0"/>
        <v>0</v>
      </c>
      <c r="D13" s="30"/>
      <c r="E13" s="29">
        <f t="shared" si="10"/>
        <v>0</v>
      </c>
      <c r="F13" s="30"/>
      <c r="G13" s="29">
        <f t="shared" si="1"/>
        <v>0</v>
      </c>
      <c r="H13" s="30"/>
      <c r="I13" s="29">
        <f t="shared" si="2"/>
        <v>0</v>
      </c>
      <c r="J13" s="30"/>
      <c r="K13" s="30"/>
      <c r="L13" s="29">
        <f t="shared" si="3"/>
        <v>0</v>
      </c>
      <c r="M13" s="30"/>
      <c r="N13" s="32">
        <f t="shared" si="4"/>
        <v>0</v>
      </c>
      <c r="O13" s="33"/>
      <c r="P13" s="29">
        <f t="shared" si="5"/>
        <v>0</v>
      </c>
      <c r="Q13" s="30"/>
      <c r="R13" s="29">
        <f t="shared" si="6"/>
        <v>0</v>
      </c>
      <c r="S13" s="30"/>
      <c r="T13" s="29">
        <f t="shared" si="7"/>
        <v>0</v>
      </c>
      <c r="U13" s="30"/>
      <c r="V13" s="29">
        <f t="shared" si="8"/>
        <v>0</v>
      </c>
      <c r="W13" s="30">
        <f t="shared" si="9"/>
        <v>0</v>
      </c>
    </row>
    <row r="14" spans="1:23" ht="24.95" customHeight="1" x14ac:dyDescent="0.25">
      <c r="A14" s="16">
        <v>2027</v>
      </c>
      <c r="B14" s="6"/>
      <c r="C14" s="29">
        <f t="shared" si="0"/>
        <v>0</v>
      </c>
      <c r="D14" s="30"/>
      <c r="E14" s="29">
        <f t="shared" si="10"/>
        <v>0</v>
      </c>
      <c r="F14" s="30"/>
      <c r="G14" s="29">
        <f t="shared" si="1"/>
        <v>0</v>
      </c>
      <c r="H14" s="30"/>
      <c r="I14" s="29">
        <f t="shared" si="2"/>
        <v>0</v>
      </c>
      <c r="J14" s="30"/>
      <c r="K14" s="30"/>
      <c r="L14" s="29">
        <f t="shared" si="3"/>
        <v>0</v>
      </c>
      <c r="M14" s="30"/>
      <c r="N14" s="32">
        <f t="shared" si="4"/>
        <v>0</v>
      </c>
      <c r="O14" s="33"/>
      <c r="P14" s="29">
        <f t="shared" si="5"/>
        <v>0</v>
      </c>
      <c r="Q14" s="30"/>
      <c r="R14" s="29">
        <f t="shared" si="6"/>
        <v>0</v>
      </c>
      <c r="S14" s="30"/>
      <c r="T14" s="29">
        <f t="shared" si="7"/>
        <v>0</v>
      </c>
      <c r="U14" s="30"/>
      <c r="V14" s="29">
        <f t="shared" si="8"/>
        <v>0</v>
      </c>
      <c r="W14" s="30">
        <f t="shared" si="9"/>
        <v>0</v>
      </c>
    </row>
    <row r="15" spans="1:23" ht="24.95" customHeight="1" x14ac:dyDescent="0.25">
      <c r="A15" s="16">
        <v>2028</v>
      </c>
      <c r="B15" s="6"/>
      <c r="C15" s="29">
        <f t="shared" si="0"/>
        <v>0</v>
      </c>
      <c r="D15" s="30"/>
      <c r="E15" s="29">
        <f t="shared" si="10"/>
        <v>0</v>
      </c>
      <c r="F15" s="30"/>
      <c r="G15" s="29">
        <f t="shared" si="1"/>
        <v>0</v>
      </c>
      <c r="H15" s="30"/>
      <c r="I15" s="29">
        <f t="shared" si="2"/>
        <v>0</v>
      </c>
      <c r="J15" s="30"/>
      <c r="K15" s="30"/>
      <c r="L15" s="29">
        <f t="shared" si="3"/>
        <v>0</v>
      </c>
      <c r="M15" s="30"/>
      <c r="N15" s="32">
        <f t="shared" si="4"/>
        <v>0</v>
      </c>
      <c r="O15" s="33"/>
      <c r="P15" s="29">
        <f t="shared" si="5"/>
        <v>0</v>
      </c>
      <c r="Q15" s="30"/>
      <c r="R15" s="29">
        <f t="shared" si="6"/>
        <v>0</v>
      </c>
      <c r="S15" s="30"/>
      <c r="T15" s="29">
        <f t="shared" si="7"/>
        <v>0</v>
      </c>
      <c r="U15" s="30"/>
      <c r="V15" s="29">
        <f t="shared" si="8"/>
        <v>0</v>
      </c>
      <c r="W15" s="30">
        <f t="shared" si="9"/>
        <v>0</v>
      </c>
    </row>
    <row r="16" spans="1:23" ht="24.95" customHeight="1" x14ac:dyDescent="0.25">
      <c r="A16" s="16">
        <v>2029</v>
      </c>
      <c r="B16" s="6"/>
      <c r="C16" s="29">
        <f t="shared" si="0"/>
        <v>0</v>
      </c>
      <c r="D16" s="30"/>
      <c r="E16" s="29">
        <f t="shared" si="10"/>
        <v>0</v>
      </c>
      <c r="F16" s="30"/>
      <c r="G16" s="29">
        <f t="shared" si="1"/>
        <v>0</v>
      </c>
      <c r="H16" s="30"/>
      <c r="I16" s="29">
        <f t="shared" si="2"/>
        <v>0</v>
      </c>
      <c r="J16" s="30"/>
      <c r="K16" s="30"/>
      <c r="L16" s="29">
        <f t="shared" si="3"/>
        <v>0</v>
      </c>
      <c r="M16" s="30"/>
      <c r="N16" s="32">
        <f t="shared" si="4"/>
        <v>0</v>
      </c>
      <c r="O16" s="33"/>
      <c r="P16" s="29">
        <f t="shared" si="5"/>
        <v>0</v>
      </c>
      <c r="Q16" s="30"/>
      <c r="R16" s="29">
        <f t="shared" si="6"/>
        <v>0</v>
      </c>
      <c r="S16" s="30"/>
      <c r="T16" s="29">
        <f t="shared" si="7"/>
        <v>0</v>
      </c>
      <c r="U16" s="30"/>
      <c r="V16" s="29">
        <f t="shared" si="8"/>
        <v>0</v>
      </c>
      <c r="W16" s="30">
        <f t="shared" si="9"/>
        <v>0</v>
      </c>
    </row>
    <row r="17" spans="1:23" ht="24.95" customHeight="1" x14ac:dyDescent="0.25">
      <c r="A17" s="16">
        <v>2030</v>
      </c>
      <c r="B17" s="6"/>
      <c r="C17" s="29">
        <f t="shared" si="0"/>
        <v>0</v>
      </c>
      <c r="D17" s="30"/>
      <c r="E17" s="29">
        <f t="shared" si="10"/>
        <v>0</v>
      </c>
      <c r="F17" s="30"/>
      <c r="G17" s="29">
        <f t="shared" si="1"/>
        <v>0</v>
      </c>
      <c r="H17" s="30"/>
      <c r="I17" s="29">
        <f t="shared" si="2"/>
        <v>0</v>
      </c>
      <c r="J17" s="30"/>
      <c r="K17" s="30"/>
      <c r="L17" s="29">
        <f t="shared" si="3"/>
        <v>0</v>
      </c>
      <c r="M17" s="30"/>
      <c r="N17" s="32">
        <f t="shared" si="4"/>
        <v>0</v>
      </c>
      <c r="O17" s="33"/>
      <c r="P17" s="29">
        <f t="shared" si="5"/>
        <v>0</v>
      </c>
      <c r="Q17" s="30"/>
      <c r="R17" s="29">
        <f t="shared" si="6"/>
        <v>0</v>
      </c>
      <c r="S17" s="30"/>
      <c r="T17" s="29">
        <f t="shared" si="7"/>
        <v>0</v>
      </c>
      <c r="U17" s="30"/>
      <c r="V17" s="29">
        <f t="shared" si="8"/>
        <v>0</v>
      </c>
      <c r="W17" s="30">
        <f t="shared" si="9"/>
        <v>0</v>
      </c>
    </row>
    <row r="18" spans="1:23" ht="24.95" customHeight="1" thickBot="1" x14ac:dyDescent="0.3">
      <c r="A18" s="3" t="s">
        <v>18</v>
      </c>
      <c r="B18" s="4">
        <f>W5*0.6</f>
        <v>4.6592279999999997</v>
      </c>
      <c r="C18" s="5" t="s">
        <v>19</v>
      </c>
      <c r="D18" s="8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  <c r="Q18" s="9"/>
      <c r="R18" s="9"/>
      <c r="S18" s="9"/>
      <c r="T18" s="9"/>
      <c r="U18" s="9"/>
      <c r="V18" s="10" t="s">
        <v>20</v>
      </c>
      <c r="W18" s="21">
        <f>SUM(W6:W17)</f>
        <v>10.288483726588234</v>
      </c>
    </row>
    <row r="19" spans="1:23" ht="35.25" customHeight="1" x14ac:dyDescent="0.25">
      <c r="A19" s="28" t="s">
        <v>23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</sheetData>
  <mergeCells count="4">
    <mergeCell ref="B2:E2"/>
    <mergeCell ref="F2:I2"/>
    <mergeCell ref="J2:V2"/>
    <mergeCell ref="A19:W19"/>
  </mergeCells>
  <pageMargins left="0.25" right="0.25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C792-E820-417D-9B4B-08B201D21685}">
  <dimension ref="A1:I18"/>
  <sheetViews>
    <sheetView workbookViewId="0">
      <selection activeCell="E15" sqref="E15"/>
    </sheetView>
  </sheetViews>
  <sheetFormatPr baseColWidth="10" defaultRowHeight="15" x14ac:dyDescent="0.25"/>
  <cols>
    <col min="2" max="2" width="22" customWidth="1"/>
    <col min="3" max="3" width="22" style="19" customWidth="1"/>
    <col min="4" max="5" width="11.42578125" style="19"/>
    <col min="6" max="6" width="13" style="19" bestFit="1" customWidth="1"/>
    <col min="7" max="7" width="11.42578125" style="19"/>
    <col min="8" max="8" width="13.7109375" style="19" customWidth="1"/>
    <col min="9" max="9" width="11.42578125" style="19"/>
  </cols>
  <sheetData>
    <row r="1" spans="1:9" x14ac:dyDescent="0.25">
      <c r="A1" s="19" t="s">
        <v>15</v>
      </c>
      <c r="B1" t="s">
        <v>44</v>
      </c>
      <c r="C1" s="19" t="s">
        <v>41</v>
      </c>
      <c r="D1" s="19" t="s">
        <v>40</v>
      </c>
      <c r="E1" s="19" t="s">
        <v>34</v>
      </c>
      <c r="F1" s="19" t="s">
        <v>42</v>
      </c>
      <c r="G1" s="19" t="s">
        <v>31</v>
      </c>
      <c r="H1" s="19" t="s">
        <v>32</v>
      </c>
      <c r="I1" s="19" t="s">
        <v>33</v>
      </c>
    </row>
    <row r="2" spans="1:9" s="19" customFormat="1" x14ac:dyDescent="0.25">
      <c r="B2" s="19" t="s">
        <v>45</v>
      </c>
      <c r="C2" s="19" t="s">
        <v>38</v>
      </c>
      <c r="D2" s="19" t="s">
        <v>47</v>
      </c>
      <c r="E2" s="19" t="s">
        <v>47</v>
      </c>
      <c r="F2" s="19" t="s">
        <v>30</v>
      </c>
      <c r="G2" s="19" t="s">
        <v>43</v>
      </c>
      <c r="H2" s="19" t="s">
        <v>46</v>
      </c>
      <c r="I2" s="19" t="s">
        <v>12</v>
      </c>
    </row>
    <row r="3" spans="1:9" x14ac:dyDescent="0.25">
      <c r="A3" s="19">
        <v>2020</v>
      </c>
      <c r="B3" t="s">
        <v>36</v>
      </c>
      <c r="C3" s="19">
        <v>0.76</v>
      </c>
      <c r="D3" s="34">
        <v>4115</v>
      </c>
      <c r="E3" s="34">
        <f>C3*D3</f>
        <v>3127.4</v>
      </c>
      <c r="F3" s="34">
        <v>8500</v>
      </c>
      <c r="G3" s="34">
        <v>20</v>
      </c>
      <c r="H3" s="34">
        <f>(E7/F3)*G3*1000</f>
        <v>7520.6447058823524</v>
      </c>
      <c r="I3" s="34">
        <f>H3*8/12</f>
        <v>5013.7631372549013</v>
      </c>
    </row>
    <row r="4" spans="1:9" x14ac:dyDescent="0.25">
      <c r="B4" t="s">
        <v>35</v>
      </c>
      <c r="C4" s="19">
        <v>3.9E-2</v>
      </c>
      <c r="D4" s="34">
        <v>1766</v>
      </c>
      <c r="E4" s="34">
        <f t="shared" ref="E4:E6" si="0">C4*D4</f>
        <v>68.873999999999995</v>
      </c>
      <c r="F4" s="34"/>
      <c r="G4" s="34"/>
      <c r="H4" s="34"/>
      <c r="I4" s="34"/>
    </row>
    <row r="5" spans="1:9" x14ac:dyDescent="0.25">
      <c r="B5" t="s">
        <v>37</v>
      </c>
      <c r="C5" s="19">
        <v>2.3E-2</v>
      </c>
      <c r="D5" s="34">
        <v>0</v>
      </c>
      <c r="E5" s="34">
        <f t="shared" si="0"/>
        <v>0</v>
      </c>
      <c r="F5" s="34"/>
      <c r="G5" s="34"/>
      <c r="H5" s="34"/>
      <c r="I5" s="34"/>
    </row>
    <row r="6" spans="1:9" x14ac:dyDescent="0.25">
      <c r="B6" t="s">
        <v>39</v>
      </c>
      <c r="C6" s="19">
        <v>0.14000000000000001</v>
      </c>
      <c r="D6" s="34">
        <v>0</v>
      </c>
      <c r="E6" s="34">
        <f t="shared" si="0"/>
        <v>0</v>
      </c>
      <c r="F6" s="34"/>
      <c r="G6" s="34"/>
      <c r="H6" s="34"/>
      <c r="I6" s="34"/>
    </row>
    <row r="7" spans="1:9" x14ac:dyDescent="0.25">
      <c r="D7" s="34"/>
      <c r="E7" s="34">
        <f>SUM(E3:E6)</f>
        <v>3196.2739999999999</v>
      </c>
      <c r="F7" s="34"/>
      <c r="G7" s="34"/>
      <c r="H7" s="34"/>
      <c r="I7" s="34"/>
    </row>
    <row r="8" spans="1:9" x14ac:dyDescent="0.25">
      <c r="D8" s="34"/>
      <c r="E8" s="34"/>
      <c r="F8" s="34"/>
      <c r="G8" s="34"/>
      <c r="H8" s="34"/>
      <c r="I8" s="34"/>
    </row>
    <row r="9" spans="1:9" x14ac:dyDescent="0.25">
      <c r="D9" s="34"/>
      <c r="E9" s="34"/>
      <c r="F9" s="34"/>
      <c r="G9" s="34"/>
      <c r="H9" s="34"/>
      <c r="I9" s="34"/>
    </row>
    <row r="10" spans="1:9" x14ac:dyDescent="0.25">
      <c r="D10" s="34"/>
      <c r="E10" s="34"/>
      <c r="F10" s="34"/>
      <c r="G10" s="34"/>
      <c r="H10" s="34"/>
      <c r="I10" s="34"/>
    </row>
    <row r="11" spans="1:9" x14ac:dyDescent="0.25">
      <c r="D11" s="34"/>
      <c r="E11" s="34"/>
      <c r="F11" s="34"/>
      <c r="G11" s="34"/>
      <c r="H11" s="34"/>
      <c r="I11" s="34"/>
    </row>
    <row r="12" spans="1:9" x14ac:dyDescent="0.25">
      <c r="D12" s="34"/>
      <c r="E12" s="34"/>
      <c r="F12" s="34"/>
      <c r="G12" s="34"/>
      <c r="H12" s="34"/>
      <c r="I12" s="34"/>
    </row>
    <row r="13" spans="1:9" x14ac:dyDescent="0.25">
      <c r="D13" s="34"/>
      <c r="E13" s="34"/>
      <c r="F13" s="34"/>
      <c r="G13" s="34"/>
      <c r="H13" s="34"/>
      <c r="I13" s="34"/>
    </row>
    <row r="14" spans="1:9" x14ac:dyDescent="0.25">
      <c r="D14" s="34"/>
      <c r="E14" s="34"/>
      <c r="F14" s="34"/>
      <c r="G14" s="34"/>
      <c r="H14" s="34"/>
      <c r="I14" s="34"/>
    </row>
    <row r="15" spans="1:9" x14ac:dyDescent="0.25">
      <c r="D15" s="34"/>
      <c r="E15" s="34"/>
      <c r="F15" s="34"/>
      <c r="G15" s="34"/>
      <c r="H15" s="34"/>
      <c r="I15" s="34"/>
    </row>
    <row r="16" spans="1:9" x14ac:dyDescent="0.25">
      <c r="D16" s="34"/>
      <c r="E16" s="34"/>
      <c r="F16" s="34"/>
      <c r="G16" s="34"/>
      <c r="H16" s="34"/>
      <c r="I16" s="34"/>
    </row>
    <row r="17" spans="4:9" x14ac:dyDescent="0.25">
      <c r="D17" s="34"/>
      <c r="E17" s="34"/>
      <c r="F17" s="34"/>
      <c r="G17" s="34"/>
      <c r="H17" s="34"/>
      <c r="I17" s="34"/>
    </row>
    <row r="18" spans="4:9" x14ac:dyDescent="0.25">
      <c r="D18" s="34"/>
      <c r="E18" s="34"/>
      <c r="F18" s="34"/>
      <c r="G18" s="34"/>
      <c r="H18" s="34"/>
      <c r="I18" s="34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  G</vt:lpstr>
      <vt:lpstr>Vent du sud</vt:lpstr>
      <vt:lpstr>'P  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2020-02-10T16:43:25Z</cp:lastPrinted>
  <dcterms:created xsi:type="dcterms:W3CDTF">2020-02-09T08:16:37Z</dcterms:created>
  <dcterms:modified xsi:type="dcterms:W3CDTF">2021-09-01T06:57:51Z</dcterms:modified>
</cp:coreProperties>
</file>